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22995" windowHeight="8760" firstSheet="3" activeTab="1"/>
  </bookViews>
  <sheets>
    <sheet name="1 медиана" sheetId="2" r:id="rId1"/>
    <sheet name="средние" sheetId="1" r:id="rId2"/>
    <sheet name="2 КОРРЕЛ (информ) 2019" sheetId="3" r:id="rId3"/>
    <sheet name="3 по баллам и оценкам" sheetId="5" r:id="rId4"/>
    <sheet name="4 по заданиям" sheetId="6" r:id="rId5"/>
    <sheet name="5 группа риска" sheetId="4" r:id="rId6"/>
    <sheet name="6 анализ по уровням" sheetId="7" r:id="rId7"/>
    <sheet name="7 типичные затруднения" sheetId="8" r:id="rId8"/>
    <sheet name="8 выводы" sheetId="9" r:id="rId9"/>
  </sheets>
  <calcPr calcId="125725" iterateDelta="1E-4"/>
</workbook>
</file>

<file path=xl/calcChain.xml><?xml version="1.0" encoding="utf-8"?>
<calcChain xmlns="http://schemas.openxmlformats.org/spreadsheetml/2006/main">
  <c r="O3" i="2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"/>
  <c r="L21" i="6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  <c r="B17" i="5"/>
  <c r="B16"/>
  <c r="B15"/>
  <c r="B14"/>
  <c r="G9" i="3"/>
  <c r="G8"/>
  <c r="B4" i="2"/>
  <c r="B3"/>
  <c r="B9" i="1"/>
  <c r="B6"/>
  <c r="B2" i="2" s="1"/>
</calcChain>
</file>

<file path=xl/sharedStrings.xml><?xml version="1.0" encoding="utf-8"?>
<sst xmlns="http://schemas.openxmlformats.org/spreadsheetml/2006/main" count="64" uniqueCount="46">
  <si>
    <t>Основные статистические показатели</t>
  </si>
  <si>
    <t>Количество участников</t>
  </si>
  <si>
    <t>Минимальный балл по школе</t>
  </si>
  <si>
    <t>Максимальный балл по школе</t>
  </si>
  <si>
    <t>Медиана первичного балла</t>
  </si>
  <si>
    <t>Среднее арифметическое</t>
  </si>
  <si>
    <t>Количество участников, получивших отметку</t>
  </si>
  <si>
    <t>Анализ работы</t>
  </si>
  <si>
    <t>Доступность качественного образования</t>
  </si>
  <si>
    <t>медиана</t>
  </si>
  <si>
    <t>Первичный балл</t>
  </si>
  <si>
    <t>Оценка</t>
  </si>
  <si>
    <t>Возможный максимальный балл</t>
  </si>
  <si>
    <t>Минимальный порог</t>
  </si>
  <si>
    <t>средний балл</t>
  </si>
  <si>
    <t>разница между максимальным баллом в школе и максимально возможным</t>
  </si>
  <si>
    <t>разница между минимальным баллом и минимально возможным</t>
  </si>
  <si>
    <t>оценка ОГЭ</t>
  </si>
  <si>
    <t>отметка за год</t>
  </si>
  <si>
    <t>балл ОГЭ</t>
  </si>
  <si>
    <t>№</t>
  </si>
  <si>
    <t>минимум</t>
  </si>
  <si>
    <t>максимум</t>
  </si>
  <si>
    <t>СОШ 10 9 класс (осень 2018)</t>
  </si>
  <si>
    <t>ОГЭ 2019</t>
  </si>
  <si>
    <t>Основные проверяемые требования к математической подготовке</t>
  </si>
  <si>
    <t>уровень</t>
  </si>
  <si>
    <t>балл</t>
  </si>
  <si>
    <t>отклонение от минимального значения</t>
  </si>
  <si>
    <t>Б</t>
  </si>
  <si>
    <t>Знание о файловой системе организации данных</t>
  </si>
  <si>
    <t>П</t>
  </si>
  <si>
    <t>Умение исполнить алгоритм для конкретного исполнителя с фиксированным набором команд</t>
  </si>
  <si>
    <t>Знание о дискретной форме представления числовой, текстовой, графической и звуковой информации</t>
  </si>
  <si>
    <t>19.1</t>
  </si>
  <si>
    <t>В</t>
  </si>
  <si>
    <t>20,1</t>
  </si>
  <si>
    <t>уровень подготовки</t>
  </si>
  <si>
    <t>количество или доля или пофамильно</t>
  </si>
  <si>
    <t>типичные затруднения</t>
  </si>
  <si>
    <t>меры коррекции</t>
  </si>
  <si>
    <t>элементы содержания</t>
  </si>
  <si>
    <t>учебные умения</t>
  </si>
  <si>
    <t>количество учеников</t>
  </si>
  <si>
    <t>2,6,12</t>
  </si>
  <si>
    <t>2,6,15</t>
  </si>
</sst>
</file>

<file path=xl/styles.xml><?xml version="1.0" encoding="utf-8"?>
<styleSheet xmlns="http://schemas.openxmlformats.org/spreadsheetml/2006/main">
  <fonts count="10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7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1"/>
      <color rgb="FF92D050"/>
      <name val="Calibri"/>
      <family val="2"/>
      <charset val="204"/>
      <scheme val="minor"/>
    </font>
    <font>
      <b/>
      <sz val="11"/>
      <color rgb="FF00B0F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1" fontId="3" fillId="0" borderId="1" xfId="0" applyNumberFormat="1" applyFont="1" applyFill="1" applyBorder="1" applyAlignment="1" applyProtection="1">
      <alignment horizontal="right" vertical="center" readingOrder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2" xfId="1" applyBorder="1"/>
    <xf numFmtId="0" fontId="1" fillId="0" borderId="0" xfId="1"/>
    <xf numFmtId="0" fontId="1" fillId="0" borderId="2" xfId="1" applyFill="1" applyBorder="1"/>
    <xf numFmtId="0" fontId="5" fillId="0" borderId="0" xfId="1" applyFont="1"/>
    <xf numFmtId="0" fontId="1" fillId="0" borderId="0" xfId="1" applyBorder="1"/>
    <xf numFmtId="0" fontId="1" fillId="0" borderId="0" xfId="1" applyFill="1" applyBorder="1"/>
    <xf numFmtId="0" fontId="2" fillId="0" borderId="2" xfId="1" applyFont="1" applyBorder="1" applyAlignment="1">
      <alignment horizontal="center" vertical="justify" wrapText="1"/>
    </xf>
    <xf numFmtId="0" fontId="6" fillId="0" borderId="2" xfId="1" applyFont="1" applyBorder="1" applyAlignment="1">
      <alignment horizontal="center" vertical="justify" wrapText="1"/>
    </xf>
    <xf numFmtId="0" fontId="7" fillId="0" borderId="2" xfId="1" applyFont="1" applyBorder="1" applyAlignment="1">
      <alignment horizontal="center" vertical="justify" wrapText="1"/>
    </xf>
    <xf numFmtId="0" fontId="8" fillId="0" borderId="2" xfId="1" applyFont="1" applyBorder="1" applyAlignment="1">
      <alignment horizontal="center" vertical="justify" wrapText="1"/>
    </xf>
    <xf numFmtId="17" fontId="7" fillId="0" borderId="2" xfId="1" applyNumberFormat="1" applyFont="1" applyBorder="1" applyAlignment="1">
      <alignment horizontal="center" vertical="justify" wrapText="1"/>
    </xf>
    <xf numFmtId="17" fontId="9" fillId="0" borderId="2" xfId="1" applyNumberFormat="1" applyFont="1" applyBorder="1" applyAlignment="1">
      <alignment horizontal="center" vertical="justify" wrapText="1"/>
    </xf>
    <xf numFmtId="17" fontId="5" fillId="0" borderId="2" xfId="1" applyNumberFormat="1" applyFont="1" applyBorder="1" applyAlignment="1">
      <alignment horizontal="center" vertical="justify" wrapText="1"/>
    </xf>
    <xf numFmtId="0" fontId="2" fillId="0" borderId="3" xfId="1" applyFont="1" applyBorder="1" applyAlignment="1">
      <alignment horizontal="center" vertical="justify" wrapText="1"/>
    </xf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justify" wrapText="1"/>
    </xf>
    <xf numFmtId="1" fontId="1" fillId="0" borderId="2" xfId="1" applyNumberFormat="1" applyBorder="1"/>
    <xf numFmtId="0" fontId="1" fillId="0" borderId="2" xfId="1" applyBorder="1" applyAlignment="1">
      <alignment horizontal="justify" vertical="justify" wrapText="1"/>
    </xf>
    <xf numFmtId="0" fontId="1" fillId="0" borderId="3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2" xfId="1" applyBorder="1" applyAlignment="1">
      <alignment horizontal="center" vertical="center" wrapText="1"/>
    </xf>
    <xf numFmtId="0" fontId="1" fillId="0" borderId="2" xfId="1" applyBorder="1" applyAlignment="1">
      <alignment horizontal="left" vertical="center" wrapText="1"/>
    </xf>
    <xf numFmtId="49" fontId="1" fillId="0" borderId="2" xfId="1" applyNumberFormat="1" applyBorder="1" applyAlignment="1">
      <alignment horizontal="right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1" fillId="0" borderId="0" xfId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4" fillId="0" borderId="2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2" xfId="0" applyNumberFormat="1" applyBorder="1"/>
    <xf numFmtId="0" fontId="0" fillId="0" borderId="2" xfId="0" applyBorder="1" applyAlignment="1">
      <alignment horizontal="center"/>
    </xf>
  </cellXfs>
  <cellStyles count="2">
    <cellStyle name="Обычный" xfId="0" builtinId="0"/>
    <cellStyle name="Обычный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Корреляция ОГЭ</a:t>
            </a:r>
            <a:r>
              <a:rPr lang="ru-RU" baseline="0"/>
              <a:t> 9 класс 2018-19</a:t>
            </a:r>
          </a:p>
          <a:p>
            <a:pPr>
              <a:defRPr/>
            </a:pPr>
            <a:r>
              <a:rPr lang="ru-RU"/>
              <a:t> (0.80)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7.1988407699037624E-2"/>
          <c:y val="0.28728018372703518"/>
          <c:w val="0.6646520122484747"/>
          <c:h val="0.587480679498396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'2 КОРРЕЛ (информ) 2019'!$D$2:$D$13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</c:numCache>
            </c:numRef>
          </c:xVal>
          <c:yVal>
            <c:numRef>
              <c:f>'2 КОРРЕЛ (информ) 2019'!$E$2:$E$13</c:f>
              <c:numCache>
                <c:formatCode>General</c:formatCode>
                <c:ptCount val="12"/>
                <c:pt idx="0">
                  <c:v>9</c:v>
                </c:pt>
                <c:pt idx="1">
                  <c:v>10</c:v>
                </c:pt>
                <c:pt idx="2">
                  <c:v>12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18</c:v>
                </c:pt>
                <c:pt idx="8">
                  <c:v>19</c:v>
                </c:pt>
                <c:pt idx="9">
                  <c:v>19</c:v>
                </c:pt>
                <c:pt idx="10">
                  <c:v>20</c:v>
                </c:pt>
                <c:pt idx="11">
                  <c:v>20</c:v>
                </c:pt>
              </c:numCache>
            </c:numRef>
          </c:yVal>
        </c:ser>
        <c:axId val="56009856"/>
        <c:axId val="56011392"/>
      </c:scatterChart>
      <c:valAx>
        <c:axId val="56009856"/>
        <c:scaling>
          <c:orientation val="minMax"/>
        </c:scaling>
        <c:axPos val="b"/>
        <c:numFmt formatCode="General" sourceLinked="1"/>
        <c:tickLblPos val="nextTo"/>
        <c:crossAx val="56011392"/>
        <c:crosses val="autoZero"/>
        <c:crossBetween val="midCat"/>
      </c:valAx>
      <c:valAx>
        <c:axId val="56011392"/>
        <c:scaling>
          <c:orientation val="minMax"/>
        </c:scaling>
        <c:axPos val="l"/>
        <c:majorGridlines/>
        <c:numFmt formatCode="General" sourceLinked="1"/>
        <c:tickLblPos val="nextTo"/>
        <c:crossAx val="5600985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Корреляция ОГЭ</a:t>
            </a:r>
            <a:r>
              <a:rPr lang="ru-RU" baseline="0"/>
              <a:t> 9 класс 2018-19</a:t>
            </a:r>
          </a:p>
          <a:p>
            <a:pPr>
              <a:defRPr/>
            </a:pPr>
            <a:r>
              <a:rPr lang="ru-RU"/>
              <a:t> (0.80)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7.1988407699037624E-2"/>
          <c:y val="0.28728018372703534"/>
          <c:w val="0.66465201224847537"/>
          <c:h val="0.587480679498396"/>
        </c:manualLayout>
      </c:layout>
      <c:scatterChart>
        <c:scatterStyle val="lineMarker"/>
        <c:ser>
          <c:idx val="0"/>
          <c:order val="0"/>
          <c:tx>
            <c:v>балл ОГЭ</c:v>
          </c:tx>
          <c:spPr>
            <a:ln w="28575">
              <a:noFill/>
            </a:ln>
          </c:spPr>
          <c:yVal>
            <c:numRef>
              <c:f>'2 КОРРЕЛ (информ) 2019'!$E$2:$E$17</c:f>
              <c:numCache>
                <c:formatCode>General</c:formatCode>
                <c:ptCount val="16"/>
                <c:pt idx="0">
                  <c:v>9</c:v>
                </c:pt>
                <c:pt idx="1">
                  <c:v>10</c:v>
                </c:pt>
                <c:pt idx="2">
                  <c:v>12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18</c:v>
                </c:pt>
                <c:pt idx="8">
                  <c:v>19</c:v>
                </c:pt>
                <c:pt idx="9">
                  <c:v>19</c:v>
                </c:pt>
                <c:pt idx="10">
                  <c:v>20</c:v>
                </c:pt>
                <c:pt idx="11">
                  <c:v>20</c:v>
                </c:pt>
              </c:numCache>
            </c:numRef>
          </c:yVal>
        </c:ser>
        <c:ser>
          <c:idx val="1"/>
          <c:order val="1"/>
          <c:tx>
            <c:v>оценка за год</c:v>
          </c:tx>
          <c:spPr>
            <a:ln w="28575">
              <a:noFill/>
            </a:ln>
          </c:spPr>
          <c:yVal>
            <c:numRef>
              <c:f>'2 КОРРЕЛ (информ) 2019'!$D$2:$D$17</c:f>
              <c:numCache>
                <c:formatCode>General</c:formatCode>
                <c:ptCount val="16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</c:numCache>
            </c:numRef>
          </c:yVal>
        </c:ser>
        <c:axId val="57420800"/>
        <c:axId val="57430784"/>
      </c:scatterChart>
      <c:valAx>
        <c:axId val="57420800"/>
        <c:scaling>
          <c:orientation val="minMax"/>
        </c:scaling>
        <c:axPos val="b"/>
        <c:tickLblPos val="nextTo"/>
        <c:crossAx val="57430784"/>
        <c:crosses val="autoZero"/>
        <c:crossBetween val="midCat"/>
      </c:valAx>
      <c:valAx>
        <c:axId val="57430784"/>
        <c:scaling>
          <c:orientation val="minMax"/>
        </c:scaling>
        <c:axPos val="l"/>
        <c:majorGridlines/>
        <c:numFmt formatCode="General" sourceLinked="1"/>
        <c:tickLblPos val="nextTo"/>
        <c:crossAx val="574208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распределение по</a:t>
            </a:r>
            <a:r>
              <a:rPr lang="ru-RU" baseline="0"/>
              <a:t> оценкам</a:t>
            </a:r>
          </a:p>
          <a:p>
            <a:pPr>
              <a:defRPr/>
            </a:pPr>
            <a:endParaRPr lang="ru-RU"/>
          </a:p>
        </c:rich>
      </c:tx>
      <c:layout/>
    </c:title>
    <c:view3D>
      <c:perspective val="30"/>
    </c:view3D>
    <c:plotArea>
      <c:layout/>
      <c:bar3DChart>
        <c:barDir val="col"/>
        <c:grouping val="clustered"/>
        <c:ser>
          <c:idx val="0"/>
          <c:order val="0"/>
          <c:tx>
            <c:v>распределение первичных баллов</c:v>
          </c:tx>
          <c:cat>
            <c:numRef>
              <c:f>'3 по баллам и оценкам'!$A$14:$A$17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numCache>
            </c:numRef>
          </c:cat>
          <c:val>
            <c:numRef>
              <c:f>'3 по баллам и оценкам'!$B$14:$B$17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</c:numCache>
            </c:numRef>
          </c:val>
        </c:ser>
        <c:shape val="cylinder"/>
        <c:axId val="59061376"/>
        <c:axId val="59062912"/>
        <c:axId val="0"/>
      </c:bar3DChart>
      <c:catAx>
        <c:axId val="59061376"/>
        <c:scaling>
          <c:orientation val="minMax"/>
        </c:scaling>
        <c:axPos val="b"/>
        <c:numFmt formatCode="General" sourceLinked="1"/>
        <c:tickLblPos val="nextTo"/>
        <c:crossAx val="59062912"/>
        <c:crosses val="autoZero"/>
        <c:auto val="1"/>
        <c:lblAlgn val="ctr"/>
        <c:lblOffset val="100"/>
      </c:catAx>
      <c:valAx>
        <c:axId val="59062912"/>
        <c:scaling>
          <c:orientation val="minMax"/>
        </c:scaling>
        <c:axPos val="l"/>
        <c:majorGridlines/>
        <c:numFmt formatCode="General" sourceLinked="1"/>
        <c:tickLblPos val="nextTo"/>
        <c:crossAx val="59061376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>
        <c:manualLayout>
          <c:layoutTarget val="inner"/>
          <c:xMode val="edge"/>
          <c:yMode val="edge"/>
          <c:x val="9.3669945559475776E-2"/>
          <c:y val="0.10837531143702174"/>
          <c:w val="0.75444203849518854"/>
          <c:h val="0.8326195683872849"/>
        </c:manualLayout>
      </c:layout>
      <c:lineChart>
        <c:grouping val="standard"/>
        <c:ser>
          <c:idx val="1"/>
          <c:order val="0"/>
          <c:tx>
            <c:v>распределение по первичному баллу</c:v>
          </c:tx>
          <c:cat>
            <c:numRef>
              <c:f>'1 медиана'!$N$2:$N$24</c:f>
              <c:numCache>
                <c:formatCode>General</c:formatCode>
                <c:ptCount val="2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</c:numCache>
            </c:numRef>
          </c:cat>
          <c:val>
            <c:numRef>
              <c:f>'1 медиана'!$O$2:$O$24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marker val="1"/>
        <c:axId val="59087488"/>
        <c:axId val="59097472"/>
      </c:lineChart>
      <c:catAx>
        <c:axId val="59087488"/>
        <c:scaling>
          <c:orientation val="minMax"/>
        </c:scaling>
        <c:axPos val="b"/>
        <c:numFmt formatCode="General" sourceLinked="1"/>
        <c:tickLblPos val="nextTo"/>
        <c:crossAx val="59097472"/>
        <c:crosses val="autoZero"/>
        <c:auto val="1"/>
        <c:lblAlgn val="ctr"/>
        <c:lblOffset val="100"/>
      </c:catAx>
      <c:valAx>
        <c:axId val="59097472"/>
        <c:scaling>
          <c:orientation val="minMax"/>
        </c:scaling>
        <c:axPos val="l"/>
        <c:majorGridlines/>
        <c:numFmt formatCode="General" sourceLinked="1"/>
        <c:tickLblPos val="nextTo"/>
        <c:crossAx val="59087488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распределение по</a:t>
            </a:r>
            <a:r>
              <a:rPr lang="ru-RU" baseline="0"/>
              <a:t> оценкам ОГЭ информатика 2018</a:t>
            </a:r>
          </a:p>
          <a:p>
            <a:pPr>
              <a:defRPr/>
            </a:pPr>
            <a:endParaRPr lang="ru-RU" sz="1200" baseline="0">
              <a:latin typeface="Times New Roman" pitchFamily="18" charset="0"/>
              <a:cs typeface="Times New Roman" pitchFamily="18" charset="0"/>
            </a:endParaRPr>
          </a:p>
          <a:p>
            <a:pPr>
              <a:defRPr/>
            </a:pPr>
            <a:endParaRPr lang="ru-RU" sz="1200" baseline="0">
              <a:latin typeface="Times New Roman" pitchFamily="18" charset="0"/>
              <a:cs typeface="Times New Roman" pitchFamily="18" charset="0"/>
            </a:endParaRPr>
          </a:p>
          <a:p>
            <a:pPr>
              <a:defRPr/>
            </a:pPr>
            <a:endParaRPr lang="ru-RU"/>
          </a:p>
        </c:rich>
      </c:tx>
      <c:layout/>
    </c:title>
    <c:view3D>
      <c:perspective val="30"/>
    </c:view3D>
    <c:plotArea>
      <c:layout/>
      <c:bar3DChart>
        <c:barDir val="col"/>
        <c:grouping val="clustered"/>
        <c:ser>
          <c:idx val="0"/>
          <c:order val="0"/>
          <c:tx>
            <c:strRef>
              <c:f>'3 по баллам и оценкам'!$C$15:$C$16</c:f>
              <c:strCache>
                <c:ptCount val="1"/>
                <c:pt idx="0">
                  <c:v>3 4</c:v>
                </c:pt>
              </c:strCache>
            </c:strRef>
          </c:tx>
          <c:cat>
            <c:numRef>
              <c:f>'3 по баллам и оценкам'!$A$14:$A$17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numCache>
            </c:numRef>
          </c:cat>
          <c:val>
            <c:numRef>
              <c:f>'3 по баллам и оценкам'!$C$14:$C$17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</c:ser>
        <c:shape val="cylinder"/>
        <c:axId val="59104256"/>
        <c:axId val="59118336"/>
        <c:axId val="0"/>
      </c:bar3DChart>
      <c:catAx>
        <c:axId val="59104256"/>
        <c:scaling>
          <c:orientation val="minMax"/>
        </c:scaling>
        <c:axPos val="b"/>
        <c:numFmt formatCode="General" sourceLinked="1"/>
        <c:tickLblPos val="nextTo"/>
        <c:crossAx val="59118336"/>
        <c:crosses val="autoZero"/>
        <c:auto val="1"/>
        <c:lblAlgn val="ctr"/>
        <c:lblOffset val="100"/>
      </c:catAx>
      <c:valAx>
        <c:axId val="59118336"/>
        <c:scaling>
          <c:orientation val="minMax"/>
        </c:scaling>
        <c:axPos val="l"/>
        <c:majorGridlines/>
        <c:numFmt formatCode="General" sourceLinked="1"/>
        <c:tickLblPos val="nextTo"/>
        <c:crossAx val="59104256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lineChart>
        <c:grouping val="standard"/>
        <c:ser>
          <c:idx val="0"/>
          <c:order val="0"/>
          <c:tx>
            <c:v>минимум</c:v>
          </c:tx>
          <c:spPr>
            <a:effectLst>
              <a:outerShdw blurRad="50800" dist="38100" dir="5400000" algn="ctr" rotWithShape="0">
                <a:srgbClr val="000000">
                  <a:alpha val="99000"/>
                </a:srgbClr>
              </a:outerShdw>
            </a:effectLst>
          </c:spPr>
          <c:marker>
            <c:symbol val="none"/>
          </c:marker>
          <c:cat>
            <c:strRef>
              <c:f>'4 по заданиям'!$A$2:$A$23</c:f>
              <c:strCach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19.1</c:v>
                </c:pt>
                <c:pt idx="19">
                  <c:v>20,1</c:v>
                </c:pt>
              </c:strCache>
            </c:strRef>
          </c:cat>
          <c:val>
            <c:numRef>
              <c:f>'4 по заданиям'!$B$2:$B$23</c:f>
              <c:numCache>
                <c:formatCode>General</c:formatCode>
                <c:ptCount val="2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40</c:v>
                </c:pt>
                <c:pt idx="5">
                  <c:v>40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40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60</c:v>
                </c:pt>
                <c:pt idx="17">
                  <c:v>40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</c:ser>
        <c:ser>
          <c:idx val="1"/>
          <c:order val="1"/>
          <c:tx>
            <c:v>максимум</c:v>
          </c:tx>
          <c:spPr>
            <a:effectLst>
              <a:outerShdw blurRad="88900" dist="50800" dir="9600000" algn="br" rotWithShape="0">
                <a:prstClr val="black">
                  <a:alpha val="99000"/>
                </a:prstClr>
              </a:outerShdw>
            </a:effectLst>
          </c:spPr>
          <c:marker>
            <c:symbol val="none"/>
          </c:marker>
          <c:cat>
            <c:strRef>
              <c:f>'4 по заданиям'!$A$2:$A$23</c:f>
              <c:strCach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19.1</c:v>
                </c:pt>
                <c:pt idx="19">
                  <c:v>20,1</c:v>
                </c:pt>
              </c:strCache>
            </c:strRef>
          </c:cat>
          <c:val>
            <c:numRef>
              <c:f>'4 по заданиям'!$C$2:$C$23</c:f>
              <c:numCache>
                <c:formatCode>General</c:formatCode>
                <c:ptCount val="2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60</c:v>
                </c:pt>
                <c:pt idx="5">
                  <c:v>60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60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90</c:v>
                </c:pt>
                <c:pt idx="17">
                  <c:v>60</c:v>
                </c:pt>
                <c:pt idx="18">
                  <c:v>40</c:v>
                </c:pt>
                <c:pt idx="19">
                  <c:v>40</c:v>
                </c:pt>
              </c:numCache>
            </c:numRef>
          </c:val>
        </c:ser>
        <c:ser>
          <c:idx val="6"/>
          <c:order val="2"/>
          <c:tx>
            <c:v>ОГЭ 2019</c:v>
          </c:tx>
          <c:marker>
            <c:symbol val="none"/>
          </c:marker>
          <c:val>
            <c:numRef>
              <c:f>'4 по заданиям'!$H$2:$H$21</c:f>
              <c:numCache>
                <c:formatCode>General</c:formatCode>
                <c:ptCount val="20"/>
                <c:pt idx="0">
                  <c:v>75</c:v>
                </c:pt>
                <c:pt idx="1">
                  <c:v>58</c:v>
                </c:pt>
                <c:pt idx="2">
                  <c:v>83</c:v>
                </c:pt>
                <c:pt idx="3">
                  <c:v>92</c:v>
                </c:pt>
                <c:pt idx="4">
                  <c:v>83</c:v>
                </c:pt>
                <c:pt idx="5">
                  <c:v>33</c:v>
                </c:pt>
                <c:pt idx="6">
                  <c:v>92</c:v>
                </c:pt>
                <c:pt idx="7">
                  <c:v>100</c:v>
                </c:pt>
                <c:pt idx="8">
                  <c:v>100</c:v>
                </c:pt>
                <c:pt idx="9">
                  <c:v>75</c:v>
                </c:pt>
                <c:pt idx="10">
                  <c:v>75</c:v>
                </c:pt>
                <c:pt idx="11">
                  <c:v>83</c:v>
                </c:pt>
                <c:pt idx="12">
                  <c:v>83</c:v>
                </c:pt>
                <c:pt idx="13">
                  <c:v>92</c:v>
                </c:pt>
                <c:pt idx="14">
                  <c:v>50</c:v>
                </c:pt>
                <c:pt idx="15">
                  <c:v>42</c:v>
                </c:pt>
                <c:pt idx="16">
                  <c:v>67</c:v>
                </c:pt>
                <c:pt idx="17">
                  <c:v>83</c:v>
                </c:pt>
                <c:pt idx="18">
                  <c:v>58</c:v>
                </c:pt>
                <c:pt idx="19">
                  <c:v>67</c:v>
                </c:pt>
              </c:numCache>
            </c:numRef>
          </c:val>
        </c:ser>
        <c:marker val="1"/>
        <c:axId val="59173120"/>
        <c:axId val="59174912"/>
      </c:lineChart>
      <c:catAx>
        <c:axId val="59173120"/>
        <c:scaling>
          <c:orientation val="minMax"/>
        </c:scaling>
        <c:axPos val="b"/>
        <c:numFmt formatCode="General" sourceLinked="1"/>
        <c:majorTickMark val="none"/>
        <c:tickLblPos val="nextTo"/>
        <c:crossAx val="59174912"/>
        <c:crosses val="autoZero"/>
        <c:auto val="1"/>
        <c:lblAlgn val="ctr"/>
        <c:lblOffset val="100"/>
      </c:catAx>
      <c:valAx>
        <c:axId val="59174912"/>
        <c:scaling>
          <c:orientation val="minMax"/>
        </c:scaling>
        <c:axPos val="l"/>
        <c:majorGridlines/>
        <c:title>
          <c:layout/>
        </c:title>
        <c:numFmt formatCode="General" sourceLinked="1"/>
        <c:majorTickMark val="none"/>
        <c:tickLblPos val="nextTo"/>
        <c:crossAx val="5917312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0</xdr:row>
      <xdr:rowOff>304800</xdr:rowOff>
    </xdr:from>
    <xdr:to>
      <xdr:col>15</xdr:col>
      <xdr:colOff>142875</xdr:colOff>
      <xdr:row>19</xdr:row>
      <xdr:rowOff>57150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1</xdr:row>
      <xdr:rowOff>0</xdr:rowOff>
    </xdr:from>
    <xdr:to>
      <xdr:col>24</xdr:col>
      <xdr:colOff>304800</xdr:colOff>
      <xdr:row>19</xdr:row>
      <xdr:rowOff>76200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0</xdr:row>
      <xdr:rowOff>152400</xdr:rowOff>
    </xdr:from>
    <xdr:to>
      <xdr:col>12</xdr:col>
      <xdr:colOff>276225</xdr:colOff>
      <xdr:row>17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485774</xdr:colOff>
      <xdr:row>1</xdr:row>
      <xdr:rowOff>38099</xdr:rowOff>
    </xdr:from>
    <xdr:to>
      <xdr:col>29</xdr:col>
      <xdr:colOff>533399</xdr:colOff>
      <xdr:row>29</xdr:row>
      <xdr:rowOff>9524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466725</xdr:colOff>
      <xdr:row>18</xdr:row>
      <xdr:rowOff>114300</xdr:rowOff>
    </xdr:from>
    <xdr:to>
      <xdr:col>12</xdr:col>
      <xdr:colOff>161925</xdr:colOff>
      <xdr:row>35</xdr:row>
      <xdr:rowOff>104775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180973</xdr:colOff>
      <xdr:row>0</xdr:row>
      <xdr:rowOff>276224</xdr:rowOff>
    </xdr:from>
    <xdr:to>
      <xdr:col>30</xdr:col>
      <xdr:colOff>495300</xdr:colOff>
      <xdr:row>16</xdr:row>
      <xdr:rowOff>66674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workbookViewId="0">
      <selection activeCell="G18" sqref="G18"/>
    </sheetView>
  </sheetViews>
  <sheetFormatPr defaultRowHeight="12.75"/>
  <cols>
    <col min="1" max="1" width="36.85546875" bestFit="1" customWidth="1"/>
  </cols>
  <sheetData>
    <row r="1" spans="1:15">
      <c r="A1" s="2" t="s">
        <v>7</v>
      </c>
      <c r="B1" s="2" t="s">
        <v>9</v>
      </c>
      <c r="C1" t="s">
        <v>14</v>
      </c>
      <c r="K1" t="s">
        <v>10</v>
      </c>
      <c r="M1" t="s">
        <v>11</v>
      </c>
      <c r="N1" t="s">
        <v>27</v>
      </c>
      <c r="O1" t="s">
        <v>43</v>
      </c>
    </row>
    <row r="2" spans="1:15" ht="25.5">
      <c r="A2" s="4" t="s">
        <v>8</v>
      </c>
      <c r="B2">
        <f>средние!B6</f>
        <v>17.5</v>
      </c>
      <c r="C2">
        <v>16</v>
      </c>
      <c r="K2" s="3">
        <v>18</v>
      </c>
      <c r="M2" s="3">
        <v>5</v>
      </c>
      <c r="N2">
        <v>0</v>
      </c>
      <c r="O2" s="1">
        <f>COUNTIF(K:K,N2)</f>
        <v>0</v>
      </c>
    </row>
    <row r="3" spans="1:15" ht="25.5">
      <c r="A3" s="5" t="s">
        <v>15</v>
      </c>
      <c r="B3">
        <f>(средние!B5-средние!B4)</f>
        <v>2</v>
      </c>
      <c r="K3" s="3">
        <v>12</v>
      </c>
      <c r="M3" s="3">
        <v>4</v>
      </c>
      <c r="N3">
        <v>1</v>
      </c>
      <c r="O3" s="1">
        <f t="shared" ref="O3:O24" si="0">COUNTIF(K:K,N3)</f>
        <v>0</v>
      </c>
    </row>
    <row r="4" spans="1:15" ht="25.5">
      <c r="A4" s="5" t="s">
        <v>16</v>
      </c>
      <c r="B4">
        <f>(средние!B3-средние!B7)</f>
        <v>4</v>
      </c>
      <c r="K4" s="3">
        <v>20</v>
      </c>
      <c r="M4" s="3">
        <v>5</v>
      </c>
      <c r="N4">
        <v>2</v>
      </c>
      <c r="O4" s="1">
        <f t="shared" si="0"/>
        <v>0</v>
      </c>
    </row>
    <row r="5" spans="1:15">
      <c r="K5" s="3">
        <v>16</v>
      </c>
      <c r="M5" s="3">
        <v>4</v>
      </c>
      <c r="N5">
        <v>3</v>
      </c>
      <c r="O5" s="1">
        <f t="shared" si="0"/>
        <v>0</v>
      </c>
    </row>
    <row r="6" spans="1:15">
      <c r="K6" s="3">
        <v>18</v>
      </c>
      <c r="M6" s="3">
        <v>5</v>
      </c>
      <c r="N6">
        <v>4</v>
      </c>
      <c r="O6" s="1">
        <f t="shared" si="0"/>
        <v>0</v>
      </c>
    </row>
    <row r="7" spans="1:15">
      <c r="K7" s="3">
        <v>10</v>
      </c>
      <c r="M7" s="3">
        <v>3</v>
      </c>
      <c r="N7">
        <v>5</v>
      </c>
      <c r="O7" s="1">
        <f t="shared" si="0"/>
        <v>0</v>
      </c>
    </row>
    <row r="8" spans="1:15">
      <c r="K8" s="3">
        <v>16</v>
      </c>
      <c r="M8" s="3">
        <v>4</v>
      </c>
      <c r="N8">
        <v>6</v>
      </c>
      <c r="O8" s="1">
        <f t="shared" si="0"/>
        <v>0</v>
      </c>
    </row>
    <row r="9" spans="1:15">
      <c r="K9" s="3">
        <v>17</v>
      </c>
      <c r="M9" s="3">
        <v>4</v>
      </c>
      <c r="N9">
        <v>7</v>
      </c>
      <c r="O9" s="1">
        <f t="shared" si="0"/>
        <v>0</v>
      </c>
    </row>
    <row r="10" spans="1:15">
      <c r="K10" s="3">
        <v>20</v>
      </c>
      <c r="M10" s="3">
        <v>5</v>
      </c>
      <c r="N10">
        <v>8</v>
      </c>
      <c r="O10" s="1">
        <f t="shared" si="0"/>
        <v>0</v>
      </c>
    </row>
    <row r="11" spans="1:15">
      <c r="K11" s="3">
        <v>9</v>
      </c>
      <c r="M11" s="3">
        <v>3</v>
      </c>
      <c r="N11">
        <v>9</v>
      </c>
      <c r="O11" s="1">
        <f t="shared" si="0"/>
        <v>1</v>
      </c>
    </row>
    <row r="12" spans="1:15">
      <c r="K12" s="3">
        <v>19</v>
      </c>
      <c r="M12" s="3">
        <v>5</v>
      </c>
      <c r="N12">
        <v>10</v>
      </c>
      <c r="O12" s="1">
        <f t="shared" si="0"/>
        <v>1</v>
      </c>
    </row>
    <row r="13" spans="1:15">
      <c r="K13" s="3">
        <v>19</v>
      </c>
      <c r="M13" s="3">
        <v>5</v>
      </c>
      <c r="N13">
        <v>11</v>
      </c>
      <c r="O13" s="1">
        <f t="shared" si="0"/>
        <v>0</v>
      </c>
    </row>
    <row r="14" spans="1:15">
      <c r="N14">
        <v>12</v>
      </c>
      <c r="O14" s="1">
        <f t="shared" si="0"/>
        <v>1</v>
      </c>
    </row>
    <row r="15" spans="1:15">
      <c r="N15">
        <v>13</v>
      </c>
      <c r="O15" s="1">
        <f t="shared" si="0"/>
        <v>0</v>
      </c>
    </row>
    <row r="16" spans="1:15">
      <c r="N16">
        <v>14</v>
      </c>
      <c r="O16" s="1">
        <f t="shared" si="0"/>
        <v>0</v>
      </c>
    </row>
    <row r="17" spans="14:15">
      <c r="N17">
        <v>15</v>
      </c>
      <c r="O17" s="1">
        <f t="shared" si="0"/>
        <v>0</v>
      </c>
    </row>
    <row r="18" spans="14:15">
      <c r="N18">
        <v>16</v>
      </c>
      <c r="O18" s="1">
        <f t="shared" si="0"/>
        <v>2</v>
      </c>
    </row>
    <row r="19" spans="14:15">
      <c r="N19">
        <v>17</v>
      </c>
      <c r="O19" s="1">
        <f t="shared" si="0"/>
        <v>1</v>
      </c>
    </row>
    <row r="20" spans="14:15">
      <c r="N20">
        <v>18</v>
      </c>
      <c r="O20" s="1">
        <f t="shared" si="0"/>
        <v>2</v>
      </c>
    </row>
    <row r="21" spans="14:15">
      <c r="N21">
        <v>19</v>
      </c>
      <c r="O21" s="1">
        <f t="shared" si="0"/>
        <v>2</v>
      </c>
    </row>
    <row r="22" spans="14:15">
      <c r="N22">
        <v>20</v>
      </c>
      <c r="O22" s="1">
        <f t="shared" si="0"/>
        <v>2</v>
      </c>
    </row>
    <row r="23" spans="14:15">
      <c r="N23">
        <v>21</v>
      </c>
      <c r="O23" s="1">
        <f t="shared" si="0"/>
        <v>0</v>
      </c>
    </row>
    <row r="24" spans="14:15">
      <c r="N24">
        <v>22</v>
      </c>
      <c r="O24" s="1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9"/>
  <sheetViews>
    <sheetView tabSelected="1" workbookViewId="0">
      <selection activeCell="D28" sqref="D28"/>
    </sheetView>
  </sheetViews>
  <sheetFormatPr defaultRowHeight="12.75"/>
  <cols>
    <col min="1" max="1" width="40.85546875" bestFit="1" customWidth="1"/>
  </cols>
  <sheetData>
    <row r="1" spans="1:2">
      <c r="A1" t="s">
        <v>0</v>
      </c>
    </row>
    <row r="2" spans="1:2">
      <c r="A2" t="s">
        <v>1</v>
      </c>
      <c r="B2">
        <v>12</v>
      </c>
    </row>
    <row r="3" spans="1:2">
      <c r="A3" t="s">
        <v>2</v>
      </c>
      <c r="B3">
        <v>9</v>
      </c>
    </row>
    <row r="4" spans="1:2">
      <c r="A4" t="s">
        <v>3</v>
      </c>
      <c r="B4">
        <v>20</v>
      </c>
    </row>
    <row r="5" spans="1:2">
      <c r="A5" t="s">
        <v>12</v>
      </c>
      <c r="B5">
        <v>22</v>
      </c>
    </row>
    <row r="6" spans="1:2">
      <c r="A6" t="s">
        <v>4</v>
      </c>
      <c r="B6">
        <f>MEDIAN('1 медиана'!K:K)</f>
        <v>17.5</v>
      </c>
    </row>
    <row r="7" spans="1:2">
      <c r="A7" t="s">
        <v>13</v>
      </c>
      <c r="B7">
        <v>5</v>
      </c>
    </row>
    <row r="9" spans="1:2">
      <c r="A9" t="s">
        <v>5</v>
      </c>
      <c r="B9">
        <f>ROUND(AVERAGE('1 медиана'!K:K),1)</f>
        <v>16.2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1:G17"/>
  <sheetViews>
    <sheetView topLeftCell="C1" workbookViewId="0">
      <selection activeCell="H23" sqref="H23"/>
    </sheetView>
  </sheetViews>
  <sheetFormatPr defaultRowHeight="15"/>
  <cols>
    <col min="1" max="2" width="9.140625" style="7"/>
    <col min="3" max="3" width="12.140625" style="7" customWidth="1"/>
    <col min="4" max="4" width="17" style="7" customWidth="1"/>
    <col min="5" max="5" width="12.28515625" style="7" customWidth="1"/>
    <col min="6" max="16384" width="9.140625" style="7"/>
  </cols>
  <sheetData>
    <row r="1" spans="3:7" ht="25.5" customHeight="1">
      <c r="C1" s="6" t="s">
        <v>17</v>
      </c>
      <c r="D1" s="6" t="s">
        <v>18</v>
      </c>
      <c r="E1" s="6" t="s">
        <v>19</v>
      </c>
    </row>
    <row r="2" spans="3:7">
      <c r="C2" s="6">
        <v>3</v>
      </c>
      <c r="D2" s="6">
        <v>3</v>
      </c>
      <c r="E2" s="6">
        <v>9</v>
      </c>
    </row>
    <row r="3" spans="3:7">
      <c r="C3" s="6">
        <v>3</v>
      </c>
      <c r="D3" s="6">
        <v>3</v>
      </c>
      <c r="E3" s="6">
        <v>10</v>
      </c>
    </row>
    <row r="4" spans="3:7">
      <c r="C4" s="6">
        <v>4</v>
      </c>
      <c r="D4" s="8">
        <v>4</v>
      </c>
      <c r="E4" s="8">
        <v>12</v>
      </c>
    </row>
    <row r="5" spans="3:7">
      <c r="C5" s="6">
        <v>4</v>
      </c>
      <c r="D5" s="8">
        <v>4</v>
      </c>
      <c r="E5" s="8">
        <v>16</v>
      </c>
    </row>
    <row r="6" spans="3:7">
      <c r="C6" s="6">
        <v>4</v>
      </c>
      <c r="D6" s="8">
        <v>4</v>
      </c>
      <c r="E6" s="8">
        <v>16</v>
      </c>
    </row>
    <row r="7" spans="3:7">
      <c r="C7" s="6">
        <v>4</v>
      </c>
      <c r="D7" s="8">
        <v>4</v>
      </c>
      <c r="E7" s="8">
        <v>17</v>
      </c>
    </row>
    <row r="8" spans="3:7">
      <c r="C8" s="6">
        <v>5</v>
      </c>
      <c r="D8" s="6">
        <v>4</v>
      </c>
      <c r="E8" s="6">
        <v>18</v>
      </c>
      <c r="F8" s="9"/>
      <c r="G8" s="9">
        <f>CORREL(D2:D17,E2:E17)</f>
        <v>0.79549132112942988</v>
      </c>
    </row>
    <row r="9" spans="3:7">
      <c r="C9" s="6">
        <v>5</v>
      </c>
      <c r="D9" s="6">
        <v>4</v>
      </c>
      <c r="E9" s="6">
        <v>18</v>
      </c>
      <c r="G9" s="9">
        <f>CORREL(D2:D13,C2:C13)</f>
        <v>0.75592894601845484</v>
      </c>
    </row>
    <row r="10" spans="3:7">
      <c r="C10" s="6">
        <v>5</v>
      </c>
      <c r="D10" s="6">
        <v>4</v>
      </c>
      <c r="E10" s="6">
        <v>19</v>
      </c>
    </row>
    <row r="11" spans="3:7">
      <c r="C11" s="6">
        <v>5</v>
      </c>
      <c r="D11" s="6">
        <v>4</v>
      </c>
      <c r="E11" s="6">
        <v>19</v>
      </c>
    </row>
    <row r="12" spans="3:7">
      <c r="C12" s="6">
        <v>5</v>
      </c>
      <c r="D12" s="6">
        <v>4</v>
      </c>
      <c r="E12" s="6">
        <v>20</v>
      </c>
    </row>
    <row r="13" spans="3:7">
      <c r="C13" s="6">
        <v>5</v>
      </c>
      <c r="D13" s="6">
        <v>5</v>
      </c>
      <c r="E13" s="6">
        <v>20</v>
      </c>
    </row>
    <row r="14" spans="3:7">
      <c r="C14" s="10"/>
      <c r="D14" s="11"/>
      <c r="E14" s="11"/>
    </row>
    <row r="15" spans="3:7">
      <c r="C15" s="10"/>
      <c r="D15" s="11"/>
      <c r="E15" s="11"/>
    </row>
    <row r="16" spans="3:7">
      <c r="C16" s="10"/>
      <c r="D16" s="11"/>
      <c r="E16" s="11"/>
    </row>
    <row r="17" spans="3:5">
      <c r="C17" s="10"/>
      <c r="D17" s="11"/>
      <c r="E17" s="1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3:C17"/>
  <sheetViews>
    <sheetView topLeftCell="A7" workbookViewId="0">
      <selection activeCell="C24" sqref="C24"/>
    </sheetView>
  </sheetViews>
  <sheetFormatPr defaultRowHeight="12.75"/>
  <cols>
    <col min="1" max="1" width="40.85546875" bestFit="1" customWidth="1"/>
  </cols>
  <sheetData>
    <row r="13" spans="1:3">
      <c r="A13" t="s">
        <v>6</v>
      </c>
    </row>
    <row r="14" spans="1:3">
      <c r="A14">
        <v>2</v>
      </c>
      <c r="B14">
        <f>COUNTIF('1 медиана'!M:M,'3 по баллам и оценкам'!A14)</f>
        <v>0</v>
      </c>
      <c r="C14">
        <v>0</v>
      </c>
    </row>
    <row r="15" spans="1:3">
      <c r="A15">
        <v>3</v>
      </c>
      <c r="B15">
        <f>COUNTIF('1 медиана'!M:M,'3 по баллам и оценкам'!A15)</f>
        <v>2</v>
      </c>
      <c r="C15">
        <v>3</v>
      </c>
    </row>
    <row r="16" spans="1:3">
      <c r="A16">
        <v>4</v>
      </c>
      <c r="B16">
        <f>COUNTIF('1 медиана'!M:M,'3 по баллам и оценкам'!A16)</f>
        <v>4</v>
      </c>
      <c r="C16">
        <v>4</v>
      </c>
    </row>
    <row r="17" spans="1:3">
      <c r="A17">
        <v>5</v>
      </c>
      <c r="B17">
        <f>COUNTIF('1 медиана'!M:M,'3 по баллам и оценкам'!A17)</f>
        <v>6</v>
      </c>
      <c r="C17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7"/>
  <sheetViews>
    <sheetView topLeftCell="F7" zoomScaleNormal="100" workbookViewId="0">
      <selection activeCell="O24" sqref="O24:O26"/>
    </sheetView>
  </sheetViews>
  <sheetFormatPr defaultRowHeight="15"/>
  <cols>
    <col min="1" max="1" width="9.140625" style="7"/>
    <col min="2" max="2" width="10.28515625" style="7" customWidth="1"/>
    <col min="3" max="3" width="10.85546875" style="7" customWidth="1"/>
    <col min="4" max="4" width="10.7109375" style="7" customWidth="1"/>
    <col min="5" max="8" width="10.85546875" style="7" customWidth="1"/>
    <col min="9" max="9" width="45.42578125" style="29" customWidth="1"/>
    <col min="10" max="10" width="9.140625" style="30"/>
    <col min="11" max="11" width="9.140625" style="31"/>
    <col min="12" max="12" width="16.7109375" style="10" customWidth="1"/>
    <col min="13" max="13" width="9.140625" style="10"/>
    <col min="14" max="16384" width="9.140625" style="7"/>
  </cols>
  <sheetData>
    <row r="1" spans="1:15" ht="60">
      <c r="A1" s="12" t="s">
        <v>20</v>
      </c>
      <c r="B1" s="13" t="s">
        <v>21</v>
      </c>
      <c r="C1" s="14" t="s">
        <v>22</v>
      </c>
      <c r="D1" s="15" t="s">
        <v>23</v>
      </c>
      <c r="E1" s="16">
        <v>43435</v>
      </c>
      <c r="F1" s="17">
        <v>43497</v>
      </c>
      <c r="G1" s="17">
        <v>43556</v>
      </c>
      <c r="H1" s="18" t="s">
        <v>24</v>
      </c>
      <c r="I1" s="12" t="s">
        <v>25</v>
      </c>
      <c r="J1" s="19" t="s">
        <v>26</v>
      </c>
      <c r="K1" s="12" t="s">
        <v>27</v>
      </c>
      <c r="L1" s="20" t="s">
        <v>28</v>
      </c>
      <c r="M1" s="21"/>
    </row>
    <row r="2" spans="1:15">
      <c r="A2" s="6">
        <v>1</v>
      </c>
      <c r="B2" s="6">
        <v>60</v>
      </c>
      <c r="C2" s="6">
        <v>90</v>
      </c>
      <c r="D2" s="22">
        <v>61</v>
      </c>
      <c r="E2" s="6">
        <v>55</v>
      </c>
      <c r="F2" s="6">
        <v>64</v>
      </c>
      <c r="G2" s="6">
        <v>54</v>
      </c>
      <c r="H2" s="6">
        <v>75</v>
      </c>
      <c r="I2" s="23"/>
      <c r="J2" s="24" t="s">
        <v>29</v>
      </c>
      <c r="K2" s="25">
        <v>1</v>
      </c>
      <c r="L2" s="6">
        <f>(H2-B2)/B2*100</f>
        <v>25</v>
      </c>
    </row>
    <row r="3" spans="1:15" ht="69.75" customHeight="1">
      <c r="A3" s="6">
        <v>2</v>
      </c>
      <c r="B3" s="6">
        <v>60</v>
      </c>
      <c r="C3" s="6">
        <v>90</v>
      </c>
      <c r="D3" s="22">
        <v>50</v>
      </c>
      <c r="E3" s="6">
        <v>18</v>
      </c>
      <c r="F3" s="6">
        <v>57</v>
      </c>
      <c r="G3" s="6">
        <v>85</v>
      </c>
      <c r="H3" s="6">
        <v>58</v>
      </c>
      <c r="I3" s="26"/>
      <c r="J3" s="24" t="s">
        <v>29</v>
      </c>
      <c r="K3" s="25">
        <v>1</v>
      </c>
      <c r="L3" s="6">
        <f t="shared" ref="L3:L21" si="0">(H3-B3)/B3*100</f>
        <v>-3.3333333333333335</v>
      </c>
    </row>
    <row r="4" spans="1:15">
      <c r="A4" s="6">
        <v>3</v>
      </c>
      <c r="B4" s="6">
        <v>60</v>
      </c>
      <c r="C4" s="6">
        <v>90</v>
      </c>
      <c r="D4" s="22">
        <v>67</v>
      </c>
      <c r="E4" s="6">
        <v>73</v>
      </c>
      <c r="F4" s="6">
        <v>50</v>
      </c>
      <c r="G4" s="6">
        <v>85</v>
      </c>
      <c r="H4" s="6">
        <v>83</v>
      </c>
      <c r="I4" s="26"/>
      <c r="J4" s="24" t="s">
        <v>29</v>
      </c>
      <c r="K4" s="25">
        <v>1</v>
      </c>
      <c r="L4" s="6">
        <f t="shared" si="0"/>
        <v>38.333333333333336</v>
      </c>
    </row>
    <row r="5" spans="1:15" ht="30">
      <c r="A5" s="6">
        <v>4</v>
      </c>
      <c r="B5" s="6">
        <v>60</v>
      </c>
      <c r="C5" s="6">
        <v>90</v>
      </c>
      <c r="D5" s="22">
        <v>22</v>
      </c>
      <c r="E5" s="6">
        <v>55</v>
      </c>
      <c r="F5" s="6">
        <v>50</v>
      </c>
      <c r="G5" s="6">
        <v>69</v>
      </c>
      <c r="H5" s="6">
        <v>92</v>
      </c>
      <c r="I5" s="26" t="s">
        <v>30</v>
      </c>
      <c r="J5" s="24" t="s">
        <v>29</v>
      </c>
      <c r="K5" s="25">
        <v>1</v>
      </c>
      <c r="L5" s="6">
        <f t="shared" si="0"/>
        <v>53.333333333333336</v>
      </c>
    </row>
    <row r="6" spans="1:15" ht="64.5" customHeight="1">
      <c r="A6" s="6">
        <v>5</v>
      </c>
      <c r="B6" s="6">
        <v>40</v>
      </c>
      <c r="C6" s="6">
        <v>60</v>
      </c>
      <c r="D6" s="22">
        <v>33</v>
      </c>
      <c r="E6" s="6">
        <v>36</v>
      </c>
      <c r="F6" s="6">
        <v>93</v>
      </c>
      <c r="G6" s="6">
        <v>77</v>
      </c>
      <c r="H6" s="6">
        <v>83</v>
      </c>
      <c r="I6" s="26"/>
      <c r="J6" s="24" t="s">
        <v>31</v>
      </c>
      <c r="K6" s="25">
        <v>1</v>
      </c>
      <c r="L6" s="6">
        <f t="shared" si="0"/>
        <v>107.5</v>
      </c>
    </row>
    <row r="7" spans="1:15">
      <c r="A7" s="6">
        <v>6</v>
      </c>
      <c r="B7" s="6">
        <v>40</v>
      </c>
      <c r="C7" s="6">
        <v>60</v>
      </c>
      <c r="D7" s="22">
        <v>22</v>
      </c>
      <c r="E7" s="6">
        <v>45</v>
      </c>
      <c r="F7" s="6">
        <v>50</v>
      </c>
      <c r="G7" s="6">
        <v>46</v>
      </c>
      <c r="H7" s="6">
        <v>33</v>
      </c>
      <c r="I7" s="26"/>
      <c r="J7" s="24" t="s">
        <v>31</v>
      </c>
      <c r="K7" s="25">
        <v>1</v>
      </c>
      <c r="L7" s="6">
        <f t="shared" si="0"/>
        <v>-17.5</v>
      </c>
    </row>
    <row r="8" spans="1:15">
      <c r="A8" s="6">
        <v>7</v>
      </c>
      <c r="B8" s="6">
        <v>60</v>
      </c>
      <c r="C8" s="6">
        <v>90</v>
      </c>
      <c r="D8" s="22">
        <v>50</v>
      </c>
      <c r="E8" s="6">
        <v>100</v>
      </c>
      <c r="F8" s="6">
        <v>86</v>
      </c>
      <c r="G8" s="6">
        <v>85</v>
      </c>
      <c r="H8" s="6">
        <v>92</v>
      </c>
      <c r="I8" s="26"/>
      <c r="J8" s="24" t="s">
        <v>29</v>
      </c>
      <c r="K8" s="25">
        <v>1</v>
      </c>
      <c r="L8" s="6">
        <f t="shared" si="0"/>
        <v>53.333333333333336</v>
      </c>
      <c r="O8" s="10"/>
    </row>
    <row r="9" spans="1:15" ht="45">
      <c r="A9" s="6">
        <v>8</v>
      </c>
      <c r="B9" s="6">
        <v>60</v>
      </c>
      <c r="C9" s="6">
        <v>90</v>
      </c>
      <c r="D9" s="22">
        <v>28</v>
      </c>
      <c r="E9" s="6">
        <v>73</v>
      </c>
      <c r="F9" s="6">
        <v>79</v>
      </c>
      <c r="G9" s="6">
        <v>85</v>
      </c>
      <c r="H9" s="6">
        <v>100</v>
      </c>
      <c r="I9" s="27" t="s">
        <v>32</v>
      </c>
      <c r="J9" s="24" t="s">
        <v>29</v>
      </c>
      <c r="K9" s="25">
        <v>1</v>
      </c>
      <c r="L9" s="6">
        <f t="shared" si="0"/>
        <v>66.666666666666657</v>
      </c>
    </row>
    <row r="10" spans="1:15">
      <c r="A10" s="6">
        <v>9</v>
      </c>
      <c r="B10" s="6">
        <v>60</v>
      </c>
      <c r="C10" s="6">
        <v>90</v>
      </c>
      <c r="D10" s="22">
        <v>0</v>
      </c>
      <c r="E10" s="6">
        <v>0</v>
      </c>
      <c r="F10" s="6">
        <v>21</v>
      </c>
      <c r="G10" s="6">
        <v>69</v>
      </c>
      <c r="H10" s="6">
        <v>100</v>
      </c>
      <c r="I10" s="26"/>
      <c r="J10" s="24" t="s">
        <v>29</v>
      </c>
      <c r="K10" s="25">
        <v>1</v>
      </c>
      <c r="L10" s="6">
        <f t="shared" si="0"/>
        <v>66.666666666666657</v>
      </c>
    </row>
    <row r="11" spans="1:15">
      <c r="A11" s="6">
        <v>10</v>
      </c>
      <c r="B11" s="6">
        <v>40</v>
      </c>
      <c r="C11" s="6">
        <v>60</v>
      </c>
      <c r="D11" s="22">
        <v>0</v>
      </c>
      <c r="E11" s="6">
        <v>0</v>
      </c>
      <c r="F11" s="6">
        <v>36</v>
      </c>
      <c r="G11" s="6">
        <v>54</v>
      </c>
      <c r="H11" s="6">
        <v>75</v>
      </c>
      <c r="I11" s="26"/>
      <c r="J11" s="24" t="s">
        <v>31</v>
      </c>
      <c r="K11" s="25">
        <v>1</v>
      </c>
      <c r="L11" s="6">
        <f t="shared" si="0"/>
        <v>87.5</v>
      </c>
    </row>
    <row r="12" spans="1:15">
      <c r="A12" s="6">
        <v>11</v>
      </c>
      <c r="B12" s="6">
        <v>60</v>
      </c>
      <c r="C12" s="6">
        <v>90</v>
      </c>
      <c r="D12" s="22">
        <v>61</v>
      </c>
      <c r="E12" s="6">
        <v>18</v>
      </c>
      <c r="F12" s="6">
        <v>43</v>
      </c>
      <c r="G12" s="6">
        <v>54</v>
      </c>
      <c r="H12" s="6">
        <v>75</v>
      </c>
      <c r="I12" s="26"/>
      <c r="J12" s="24" t="s">
        <v>29</v>
      </c>
      <c r="K12" s="25">
        <v>1</v>
      </c>
      <c r="L12" s="6">
        <f t="shared" si="0"/>
        <v>25</v>
      </c>
    </row>
    <row r="13" spans="1:15">
      <c r="A13" s="6">
        <v>12</v>
      </c>
      <c r="B13" s="6">
        <v>60</v>
      </c>
      <c r="C13" s="6">
        <v>90</v>
      </c>
      <c r="D13" s="22">
        <v>33</v>
      </c>
      <c r="E13" s="6">
        <v>73</v>
      </c>
      <c r="F13" s="6">
        <v>64</v>
      </c>
      <c r="G13" s="6">
        <v>62</v>
      </c>
      <c r="H13" s="6">
        <v>83</v>
      </c>
      <c r="I13" s="26"/>
      <c r="J13" s="24" t="s">
        <v>29</v>
      </c>
      <c r="K13" s="25">
        <v>1</v>
      </c>
      <c r="L13" s="6">
        <f t="shared" si="0"/>
        <v>38.333333333333336</v>
      </c>
    </row>
    <row r="14" spans="1:15" ht="33" customHeight="1">
      <c r="A14" s="6">
        <v>13</v>
      </c>
      <c r="B14" s="6">
        <v>60</v>
      </c>
      <c r="C14" s="6">
        <v>90</v>
      </c>
      <c r="D14" s="22">
        <v>44</v>
      </c>
      <c r="E14" s="6">
        <v>45</v>
      </c>
      <c r="F14" s="6">
        <v>29</v>
      </c>
      <c r="G14" s="6">
        <v>39</v>
      </c>
      <c r="H14" s="6">
        <v>83</v>
      </c>
      <c r="I14" s="26" t="s">
        <v>33</v>
      </c>
      <c r="J14" s="24" t="s">
        <v>29</v>
      </c>
      <c r="K14" s="25">
        <v>1</v>
      </c>
      <c r="L14" s="6">
        <f t="shared" si="0"/>
        <v>38.333333333333336</v>
      </c>
    </row>
    <row r="15" spans="1:15">
      <c r="A15" s="6">
        <v>14</v>
      </c>
      <c r="B15" s="6">
        <v>40</v>
      </c>
      <c r="C15" s="6">
        <v>60</v>
      </c>
      <c r="D15" s="22">
        <v>39</v>
      </c>
      <c r="E15" s="6">
        <v>82</v>
      </c>
      <c r="F15" s="6">
        <v>79</v>
      </c>
      <c r="G15" s="6">
        <v>85</v>
      </c>
      <c r="H15" s="6">
        <v>92</v>
      </c>
      <c r="I15" s="26"/>
      <c r="J15" s="24" t="s">
        <v>31</v>
      </c>
      <c r="K15" s="25">
        <v>1</v>
      </c>
      <c r="L15" s="6">
        <f t="shared" si="0"/>
        <v>130</v>
      </c>
    </row>
    <row r="16" spans="1:15">
      <c r="A16" s="6">
        <v>15</v>
      </c>
      <c r="B16" s="6">
        <v>40</v>
      </c>
      <c r="C16" s="6">
        <v>60</v>
      </c>
      <c r="D16" s="22">
        <v>0</v>
      </c>
      <c r="E16" s="6">
        <v>55</v>
      </c>
      <c r="F16" s="6">
        <v>14</v>
      </c>
      <c r="G16" s="6">
        <v>39</v>
      </c>
      <c r="H16" s="6">
        <v>50</v>
      </c>
      <c r="I16" s="26"/>
      <c r="J16" s="24" t="s">
        <v>31</v>
      </c>
      <c r="K16" s="25">
        <v>1</v>
      </c>
      <c r="L16" s="6">
        <f t="shared" si="0"/>
        <v>25</v>
      </c>
    </row>
    <row r="17" spans="1:12">
      <c r="A17" s="6">
        <v>16</v>
      </c>
      <c r="B17" s="6">
        <v>40</v>
      </c>
      <c r="C17" s="6">
        <v>60</v>
      </c>
      <c r="D17" s="22">
        <v>11</v>
      </c>
      <c r="E17" s="6">
        <v>45</v>
      </c>
      <c r="F17" s="6">
        <v>43</v>
      </c>
      <c r="G17" s="6">
        <v>54</v>
      </c>
      <c r="H17" s="6">
        <v>42</v>
      </c>
      <c r="I17" s="26"/>
      <c r="J17" s="24" t="s">
        <v>31</v>
      </c>
      <c r="K17" s="25">
        <v>1</v>
      </c>
      <c r="L17" s="6">
        <f t="shared" si="0"/>
        <v>5</v>
      </c>
    </row>
    <row r="18" spans="1:12">
      <c r="A18" s="6">
        <v>17</v>
      </c>
      <c r="B18" s="6">
        <v>60</v>
      </c>
      <c r="C18" s="6">
        <v>90</v>
      </c>
      <c r="D18" s="22">
        <v>33</v>
      </c>
      <c r="E18" s="6">
        <v>36</v>
      </c>
      <c r="F18" s="6">
        <v>43</v>
      </c>
      <c r="G18" s="6">
        <v>54</v>
      </c>
      <c r="H18" s="6">
        <v>67</v>
      </c>
      <c r="I18" s="26"/>
      <c r="J18" s="24" t="s">
        <v>29</v>
      </c>
      <c r="K18" s="25">
        <v>1</v>
      </c>
      <c r="L18" s="6">
        <f t="shared" si="0"/>
        <v>11.666666666666666</v>
      </c>
    </row>
    <row r="19" spans="1:12">
      <c r="A19" s="6">
        <v>18</v>
      </c>
      <c r="B19" s="6">
        <v>40</v>
      </c>
      <c r="C19" s="6">
        <v>60</v>
      </c>
      <c r="D19" s="22">
        <v>61</v>
      </c>
      <c r="E19" s="6">
        <v>55</v>
      </c>
      <c r="F19" s="6">
        <v>29</v>
      </c>
      <c r="G19" s="6">
        <v>46</v>
      </c>
      <c r="H19" s="6">
        <v>83</v>
      </c>
      <c r="I19" s="26"/>
      <c r="J19" s="24" t="s">
        <v>31</v>
      </c>
      <c r="K19" s="25">
        <v>1</v>
      </c>
      <c r="L19" s="6">
        <f t="shared" si="0"/>
        <v>107.5</v>
      </c>
    </row>
    <row r="20" spans="1:12">
      <c r="A20" s="28" t="s">
        <v>34</v>
      </c>
      <c r="B20" s="6">
        <v>1</v>
      </c>
      <c r="C20" s="6">
        <v>40</v>
      </c>
      <c r="D20" s="22">
        <v>0</v>
      </c>
      <c r="E20" s="6">
        <v>0</v>
      </c>
      <c r="F20" s="6">
        <v>0</v>
      </c>
      <c r="G20" s="6">
        <v>50</v>
      </c>
      <c r="H20" s="6">
        <v>58</v>
      </c>
      <c r="I20" s="26"/>
      <c r="J20" s="24" t="s">
        <v>35</v>
      </c>
      <c r="K20" s="25">
        <v>1</v>
      </c>
      <c r="L20" s="6">
        <f t="shared" si="0"/>
        <v>5700</v>
      </c>
    </row>
    <row r="21" spans="1:12">
      <c r="A21" s="28" t="s">
        <v>36</v>
      </c>
      <c r="B21" s="6">
        <v>1</v>
      </c>
      <c r="C21" s="6">
        <v>40</v>
      </c>
      <c r="D21" s="22">
        <v>0</v>
      </c>
      <c r="E21" s="6">
        <v>0</v>
      </c>
      <c r="F21" s="6">
        <v>0</v>
      </c>
      <c r="G21" s="6">
        <v>50</v>
      </c>
      <c r="H21" s="6">
        <v>67</v>
      </c>
      <c r="I21" s="26"/>
      <c r="J21" s="24" t="s">
        <v>35</v>
      </c>
      <c r="K21" s="25">
        <v>1</v>
      </c>
      <c r="L21" s="6">
        <f t="shared" si="0"/>
        <v>6600</v>
      </c>
    </row>
    <row r="22" spans="1:12">
      <c r="A22" s="28"/>
      <c r="B22" s="6"/>
      <c r="C22" s="6"/>
      <c r="D22" s="22"/>
      <c r="E22" s="6"/>
      <c r="F22" s="6"/>
      <c r="G22" s="6"/>
      <c r="H22" s="6"/>
      <c r="I22" s="26"/>
      <c r="J22" s="24"/>
      <c r="K22" s="25"/>
      <c r="L22" s="6"/>
    </row>
    <row r="23" spans="1:12">
      <c r="A23" s="28"/>
      <c r="B23" s="6"/>
      <c r="C23" s="6"/>
      <c r="D23" s="22"/>
      <c r="E23" s="6"/>
      <c r="F23" s="6"/>
      <c r="G23" s="6"/>
      <c r="H23" s="6"/>
      <c r="I23" s="26"/>
      <c r="J23" s="24"/>
      <c r="K23" s="25"/>
      <c r="L23" s="6"/>
    </row>
    <row r="24" spans="1:12">
      <c r="A24" s="6"/>
      <c r="B24" s="6"/>
      <c r="C24" s="6"/>
      <c r="D24" s="22"/>
      <c r="E24" s="6"/>
      <c r="F24" s="6"/>
      <c r="G24" s="6"/>
      <c r="H24" s="6"/>
      <c r="I24" s="23"/>
      <c r="J24" s="24"/>
      <c r="K24" s="25"/>
      <c r="L24" s="6"/>
    </row>
    <row r="25" spans="1:12">
      <c r="A25" s="6"/>
      <c r="B25" s="6"/>
      <c r="C25" s="6"/>
      <c r="D25" s="22"/>
      <c r="E25" s="6"/>
      <c r="F25" s="6"/>
      <c r="G25" s="6"/>
      <c r="H25" s="6"/>
      <c r="I25" s="23"/>
      <c r="J25" s="24"/>
      <c r="K25" s="25"/>
      <c r="L25" s="6"/>
    </row>
    <row r="26" spans="1:12">
      <c r="A26" s="6"/>
      <c r="B26" s="6"/>
      <c r="C26" s="6"/>
      <c r="D26" s="22"/>
      <c r="E26" s="6"/>
      <c r="F26" s="6"/>
      <c r="G26" s="6"/>
      <c r="H26" s="6"/>
      <c r="I26" s="23"/>
      <c r="J26" s="24"/>
      <c r="K26" s="25"/>
      <c r="L26" s="6"/>
    </row>
    <row r="27" spans="1:12">
      <c r="A27" s="6"/>
      <c r="B27" s="6"/>
      <c r="C27" s="6"/>
      <c r="D27" s="22"/>
      <c r="E27" s="6"/>
      <c r="F27" s="6"/>
      <c r="G27" s="6"/>
      <c r="H27" s="6"/>
      <c r="I27" s="23"/>
      <c r="J27" s="24"/>
      <c r="K27" s="25"/>
      <c r="L27" s="6"/>
    </row>
  </sheetData>
  <conditionalFormatting sqref="L1:L104857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3" sqref="B3:C7"/>
    </sheetView>
  </sheetViews>
  <sheetFormatPr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C5" sqref="C5:C6"/>
    </sheetView>
  </sheetViews>
  <sheetFormatPr defaultRowHeight="12.75"/>
  <cols>
    <col min="1" max="1" width="18.28515625" bestFit="1" customWidth="1"/>
    <col min="2" max="2" width="34.42578125" bestFit="1" customWidth="1"/>
    <col min="3" max="3" width="23.28515625" bestFit="1" customWidth="1"/>
    <col min="4" max="4" width="16.85546875" bestFit="1" customWidth="1"/>
  </cols>
  <sheetData>
    <row r="1" spans="1:5" s="1" customFormat="1" ht="25.5">
      <c r="A1" s="34" t="s">
        <v>37</v>
      </c>
      <c r="B1" s="34" t="s">
        <v>38</v>
      </c>
      <c r="C1" s="34" t="s">
        <v>39</v>
      </c>
      <c r="D1" s="34" t="s">
        <v>40</v>
      </c>
      <c r="E1" s="35"/>
    </row>
    <row r="2" spans="1:5">
      <c r="A2" s="37">
        <v>2</v>
      </c>
      <c r="B2" s="32"/>
      <c r="C2" s="32" t="s">
        <v>41</v>
      </c>
      <c r="D2" s="32"/>
      <c r="E2" s="33"/>
    </row>
    <row r="3" spans="1:5">
      <c r="A3" s="37"/>
      <c r="B3" s="32"/>
      <c r="C3" s="32" t="s">
        <v>42</v>
      </c>
      <c r="D3" s="32"/>
      <c r="E3" s="33"/>
    </row>
    <row r="4" spans="1:5">
      <c r="A4" s="37"/>
      <c r="B4" s="32"/>
      <c r="C4" s="32"/>
      <c r="D4" s="32"/>
      <c r="E4" s="33"/>
    </row>
    <row r="5" spans="1:5">
      <c r="A5" s="37">
        <v>3</v>
      </c>
      <c r="B5" s="32"/>
      <c r="C5" s="36"/>
      <c r="D5" s="32" t="s">
        <v>44</v>
      </c>
      <c r="E5" s="33"/>
    </row>
    <row r="6" spans="1:5">
      <c r="A6" s="37"/>
      <c r="B6" s="32"/>
      <c r="C6" s="36"/>
      <c r="D6" s="32"/>
      <c r="E6" s="33"/>
    </row>
    <row r="7" spans="1:5">
      <c r="A7" s="37"/>
      <c r="B7" s="32"/>
      <c r="C7" s="32"/>
      <c r="D7" s="32"/>
      <c r="E7" s="33"/>
    </row>
    <row r="8" spans="1:5">
      <c r="A8" s="37">
        <v>4</v>
      </c>
      <c r="B8" s="32"/>
      <c r="C8" s="32"/>
      <c r="D8" s="32" t="s">
        <v>45</v>
      </c>
      <c r="E8" s="33"/>
    </row>
    <row r="9" spans="1:5">
      <c r="A9" s="37"/>
      <c r="B9" s="32"/>
      <c r="C9" s="32"/>
      <c r="D9" s="32"/>
      <c r="E9" s="33"/>
    </row>
    <row r="10" spans="1:5">
      <c r="A10" s="37"/>
      <c r="B10" s="32"/>
      <c r="C10" s="32"/>
      <c r="D10" s="32"/>
      <c r="E10" s="33"/>
    </row>
    <row r="11" spans="1:5">
      <c r="A11" s="37">
        <v>5</v>
      </c>
      <c r="B11" s="32"/>
      <c r="C11" s="32"/>
      <c r="D11" s="32">
        <v>6.16</v>
      </c>
      <c r="E11" s="33"/>
    </row>
    <row r="12" spans="1:5">
      <c r="A12" s="37"/>
      <c r="B12" s="32"/>
      <c r="C12" s="32"/>
      <c r="D12" s="32"/>
      <c r="E12" s="33"/>
    </row>
    <row r="13" spans="1:5">
      <c r="A13" s="37"/>
      <c r="B13" s="32"/>
      <c r="C13" s="32"/>
      <c r="D13" s="32"/>
      <c r="E13" s="33"/>
    </row>
  </sheetData>
  <mergeCells count="4">
    <mergeCell ref="A2:A4"/>
    <mergeCell ref="A5:A7"/>
    <mergeCell ref="A8:A10"/>
    <mergeCell ref="A11:A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 медиана</vt:lpstr>
      <vt:lpstr>средние</vt:lpstr>
      <vt:lpstr>2 КОРРЕЛ (информ) 2019</vt:lpstr>
      <vt:lpstr>3 по баллам и оценкам</vt:lpstr>
      <vt:lpstr>4 по заданиям</vt:lpstr>
      <vt:lpstr>5 группа риска</vt:lpstr>
      <vt:lpstr>6 анализ по уровням</vt:lpstr>
      <vt:lpstr>7 типичные затруднения</vt:lpstr>
      <vt:lpstr>8 выводы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User4</cp:lastModifiedBy>
  <dcterms:created xsi:type="dcterms:W3CDTF">2019-08-21T07:34:25Z</dcterms:created>
  <dcterms:modified xsi:type="dcterms:W3CDTF">2019-09-03T10:12:32Z</dcterms:modified>
</cp:coreProperties>
</file>